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ps81.sharepoint.com/sites/PurchasingWarehouse/Shared Documents/General/SOLICITATIONS/FY2023-2024/Bid 8-2324 - K-5 ELA Wit &amp; Wisdom Adoption - Core Texts Mod 3/"/>
    </mc:Choice>
  </mc:AlternateContent>
  <xr:revisionPtr revIDLastSave="37" documentId="8_{700327B5-8908-4C3A-B6E0-3C14063F873A}" xr6:coauthVersionLast="47" xr6:coauthVersionMax="47" xr10:uidLastSave="{E1D68C74-8EE8-4B9B-915A-646B0BCF764E}"/>
  <bookViews>
    <workbookView xWindow="22932" yWindow="-10344" windowWidth="30936" windowHeight="17496" tabRatio="263" xr2:uid="{00000000-000D-0000-FFFF-FFFF00000000}"/>
  </bookViews>
  <sheets>
    <sheet name="SECTION IV" sheetId="1" r:id="rId1"/>
  </sheets>
  <definedNames>
    <definedName name="_xlnm._FilterDatabase" localSheetId="0" hidden="1">'SECTION IV'!$A$4:$O$25</definedName>
    <definedName name="_xlnm.Print_Area" localSheetId="0">'SECTION IV'!$A$1:$J$28</definedName>
    <definedName name="_xlnm.Print_Titles" localSheetId="0">'SECTION IV'!$1:$4</definedName>
    <definedName name="Z_B586A60D_1148_4301_BE6F_15D2613A4386_.wvu.FilterData" localSheetId="0" hidden="1">'SECTION IV'!$A$4:$J$25</definedName>
    <definedName name="Z_B586A60D_1148_4301_BE6F_15D2613A4386_.wvu.PrintTitles" localSheetId="0" hidden="1">'SECTION IV'!$1:$4</definedName>
    <definedName name="Z_E4FFEA50_73D6_4353_92F8_3E77B3253238_.wvu.Cols" localSheetId="0" hidden="1">'SECTION IV'!$F:$J,'SECTION IV'!#REF!</definedName>
    <definedName name="Z_E4FFEA50_73D6_4353_92F8_3E77B3253238_.wvu.FilterData" localSheetId="0" hidden="1">'SECTION IV'!$A$4:$J$25</definedName>
    <definedName name="Z_E4FFEA50_73D6_4353_92F8_3E77B3253238_.wvu.PrintTitles" localSheetId="0" hidden="1">'SECTION IV'!$1:$4</definedName>
  </definedNames>
  <calcPr calcId="191029"/>
  <customWorkbookViews>
    <customWorkbookView name="All" guid="{B586A60D-1148-4301-BE6F-15D2613A4386}" xWindow="22" yWindow="63" windowWidth="3605" windowHeight="1093" tabRatio="263" activeSheetId="1"/>
    <customWorkbookView name="Estimate" guid="{E4FFEA50-73D6-4353-92F8-3E77B3253238}" maximized="1" xWindow="-11" yWindow="-11" windowWidth="2582" windowHeight="1390" tabRatio="26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26" i="1" l="1"/>
  <c r="I27" i="1" s="1"/>
  <c r="I28" i="1" s="1"/>
</calcChain>
</file>

<file path=xl/sharedStrings.xml><?xml version="1.0" encoding="utf-8"?>
<sst xmlns="http://schemas.openxmlformats.org/spreadsheetml/2006/main" count="39" uniqueCount="19">
  <si>
    <t>SPOKANE PUBLIC SCHOOL DISTRICT 81</t>
  </si>
  <si>
    <t>Enter Response</t>
  </si>
  <si>
    <t>VENDOR:</t>
  </si>
  <si>
    <t>CONTACT:</t>
  </si>
  <si>
    <t>Line Item</t>
  </si>
  <si>
    <t>Type</t>
  </si>
  <si>
    <t>Unit Price</t>
  </si>
  <si>
    <t>Total Price</t>
  </si>
  <si>
    <t>BOOK</t>
  </si>
  <si>
    <t>ISBN#</t>
  </si>
  <si>
    <t>TITLE</t>
  </si>
  <si>
    <t>Qty Needed</t>
  </si>
  <si>
    <t>Quantity Quoted</t>
  </si>
  <si>
    <t>SUBTOTAL</t>
  </si>
  <si>
    <t>SALES TAX</t>
  </si>
  <si>
    <t>GRANDTOTAL</t>
  </si>
  <si>
    <t>K-5 ELA Wit &amp; Wisdom Adoption - Core Texts Mod 3</t>
  </si>
  <si>
    <t>Bid 8-2324 - Section IV</t>
  </si>
  <si>
    <t>ALTERNATE ISBN?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</si>
</sst>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6"/>
      <color rgb="FFFF0000"/>
      <name val="Calibri"/>
      <family val="2"/>
    </font>
    <font>
      <b/>
      <sz val="16"/>
      <color indexed="8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FF00"/>
      <name val="Calibri"/>
      <family val="2"/>
    </font>
    <font>
      <sz val="10"/>
      <color rgb="FFFFFF0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44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vertical="center" wrapText="1"/>
      <protection hidden="1"/>
    </xf>
    <xf numFmtId="0" fontId="4" fillId="0" borderId="21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44" fontId="2" fillId="0" borderId="8" xfId="1" applyFont="1" applyBorder="1" applyAlignment="1" applyProtection="1">
      <alignment horizontal="justify" vertical="center"/>
      <protection locked="0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4" fontId="2" fillId="0" borderId="8" xfId="1" applyFont="1" applyBorder="1" applyAlignment="1" applyProtection="1">
      <alignment horizontal="justify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29" xfId="0" applyFont="1" applyBorder="1" applyAlignment="1">
      <alignment horizontal="right" vertical="center"/>
    </xf>
    <xf numFmtId="44" fontId="3" fillId="0" borderId="8" xfId="1" applyFont="1" applyBorder="1" applyAlignment="1" applyProtection="1">
      <alignment horizontal="justify" vertical="center"/>
    </xf>
    <xf numFmtId="44" fontId="3" fillId="0" borderId="7" xfId="1" applyFont="1" applyBorder="1" applyAlignment="1" applyProtection="1">
      <alignment horizontal="justify" vertical="center"/>
    </xf>
    <xf numFmtId="44" fontId="3" fillId="0" borderId="9" xfId="1" applyFont="1" applyBorder="1" applyAlignment="1" applyProtection="1">
      <alignment horizontal="justify" vertical="center"/>
    </xf>
    <xf numFmtId="9" fontId="3" fillId="3" borderId="29" xfId="2" applyFont="1" applyFill="1" applyBorder="1" applyAlignment="1" applyProtection="1">
      <alignment vertical="center"/>
    </xf>
    <xf numFmtId="44" fontId="3" fillId="0" borderId="29" xfId="1" applyFont="1" applyBorder="1" applyAlignment="1" applyProtection="1">
      <alignment vertical="center"/>
    </xf>
    <xf numFmtId="44" fontId="16" fillId="4" borderId="29" xfId="1" applyFont="1" applyFill="1" applyBorder="1" applyAlignment="1" applyProtection="1">
      <alignment vertical="center"/>
    </xf>
    <xf numFmtId="0" fontId="11" fillId="5" borderId="5" xfId="0" applyFont="1" applyFill="1" applyBorder="1" applyAlignment="1" applyProtection="1">
      <alignment horizontal="center" vertical="center" wrapText="1"/>
      <protection locked="0"/>
    </xf>
    <xf numFmtId="44" fontId="11" fillId="5" borderId="8" xfId="1" applyFont="1" applyFill="1" applyBorder="1" applyAlignment="1" applyProtection="1">
      <alignment horizontal="justify" vertical="center"/>
      <protection locked="0"/>
    </xf>
    <xf numFmtId="0" fontId="11" fillId="5" borderId="15" xfId="0" applyFont="1" applyFill="1" applyBorder="1" applyAlignment="1" applyProtection="1">
      <alignment horizontal="center" vertical="center" wrapText="1"/>
      <protection locked="0"/>
    </xf>
    <xf numFmtId="0" fontId="11" fillId="5" borderId="6" xfId="0" applyFont="1" applyFill="1" applyBorder="1" applyAlignment="1" applyProtection="1">
      <alignment horizontal="center" vertical="center" wrapText="1"/>
      <protection locked="0"/>
    </xf>
    <xf numFmtId="44" fontId="11" fillId="5" borderId="7" xfId="1" applyFont="1" applyFill="1" applyBorder="1" applyAlignment="1" applyProtection="1">
      <alignment horizontal="justify" vertical="center"/>
      <protection locked="0"/>
    </xf>
    <xf numFmtId="0" fontId="11" fillId="5" borderId="28" xfId="0" applyFont="1" applyFill="1" applyBorder="1" applyAlignment="1" applyProtection="1">
      <alignment horizontal="center" vertical="center" wrapText="1"/>
      <protection locked="0"/>
    </xf>
    <xf numFmtId="44" fontId="11" fillId="5" borderId="9" xfId="1" applyFont="1" applyFill="1" applyBorder="1" applyAlignment="1" applyProtection="1">
      <alignment horizontal="justify" vertical="center"/>
      <protection locked="0"/>
    </xf>
    <xf numFmtId="0" fontId="2" fillId="5" borderId="3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1" fontId="19" fillId="0" borderId="8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 applyProtection="1">
      <alignment horizontal="center" vertical="center"/>
      <protection hidden="1"/>
    </xf>
    <xf numFmtId="0" fontId="4" fillId="5" borderId="25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17" fillId="5" borderId="17" xfId="0" applyFont="1" applyFill="1" applyBorder="1" applyAlignment="1" applyProtection="1">
      <alignment horizontal="center" vertical="center" wrapText="1"/>
      <protection locked="0"/>
    </xf>
    <xf numFmtId="0" fontId="17" fillId="5" borderId="14" xfId="0" applyFont="1" applyFill="1" applyBorder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7" fillId="5" borderId="22" xfId="0" applyFont="1" applyFill="1" applyBorder="1" applyAlignment="1" applyProtection="1">
      <alignment horizontal="center" vertical="center" wrapText="1"/>
      <protection locked="0"/>
    </xf>
    <xf numFmtId="0" fontId="17" fillId="5" borderId="26" xfId="0" applyFont="1" applyFill="1" applyBorder="1" applyAlignment="1" applyProtection="1">
      <alignment horizontal="center" vertical="center" wrapText="1"/>
      <protection locked="0"/>
    </xf>
  </cellXfs>
  <cellStyles count="4">
    <cellStyle name="Currency" xfId="1" builtinId="4"/>
    <cellStyle name="Currency 2" xfId="3" xr:uid="{00000000-0005-0000-0000-000002000000}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B7DEE8"/>
      <color rgb="FFD9D9D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>
    <pageSetUpPr autoPageBreaks="0" fitToPage="1"/>
  </sheetPr>
  <dimension ref="A1:J28"/>
  <sheetViews>
    <sheetView tabSelected="1" zoomScale="90" zoomScaleNormal="90" workbookViewId="0">
      <pane ySplit="4" topLeftCell="A5" activePane="bottomLeft" state="frozen"/>
      <selection pane="bottomLeft" activeCell="H2" sqref="H2:J2"/>
    </sheetView>
  </sheetViews>
  <sheetFormatPr defaultColWidth="9.36328125" defaultRowHeight="15.5" x14ac:dyDescent="0.35"/>
  <cols>
    <col min="1" max="1" width="4.6328125" style="22" customWidth="1"/>
    <col min="2" max="2" width="9.453125" style="23" customWidth="1"/>
    <col min="3" max="3" width="15.90625" style="24" customWidth="1"/>
    <col min="4" max="4" width="11" style="25" customWidth="1"/>
    <col min="5" max="5" width="74.36328125" style="26" customWidth="1"/>
    <col min="6" max="6" width="1.453125" style="11" customWidth="1"/>
    <col min="7" max="7" width="12.36328125" style="11" customWidth="1"/>
    <col min="8" max="8" width="11.6328125" style="11" customWidth="1"/>
    <col min="9" max="9" width="16.08984375" style="11" customWidth="1"/>
    <col min="10" max="10" width="21.08984375" style="11" customWidth="1"/>
    <col min="11" max="16384" width="9.36328125" style="11"/>
  </cols>
  <sheetData>
    <row r="1" spans="1:10" ht="19.25" customHeight="1" thickTop="1" thickBot="1" x14ac:dyDescent="0.4">
      <c r="A1" s="52" t="s">
        <v>0</v>
      </c>
      <c r="B1" s="53"/>
      <c r="C1" s="53"/>
      <c r="D1" s="53"/>
      <c r="E1" s="53"/>
      <c r="F1" s="4"/>
      <c r="G1" s="54" t="s">
        <v>1</v>
      </c>
      <c r="H1" s="54"/>
      <c r="I1" s="54"/>
      <c r="J1" s="55"/>
    </row>
    <row r="2" spans="1:10" ht="24" customHeight="1" thickTop="1" x14ac:dyDescent="0.35">
      <c r="A2" s="64" t="s">
        <v>17</v>
      </c>
      <c r="B2" s="65"/>
      <c r="C2" s="65"/>
      <c r="D2" s="65"/>
      <c r="E2" s="65"/>
      <c r="F2" s="12"/>
      <c r="G2" s="7" t="s">
        <v>2</v>
      </c>
      <c r="H2" s="66"/>
      <c r="I2" s="66"/>
      <c r="J2" s="67"/>
    </row>
    <row r="3" spans="1:10" ht="23.25" customHeight="1" thickBot="1" x14ac:dyDescent="0.4">
      <c r="A3" s="62" t="s">
        <v>16</v>
      </c>
      <c r="B3" s="63"/>
      <c r="C3" s="63"/>
      <c r="D3" s="63"/>
      <c r="E3" s="63"/>
      <c r="F3" s="12"/>
      <c r="G3" s="6" t="s">
        <v>3</v>
      </c>
      <c r="H3" s="60"/>
      <c r="I3" s="60"/>
      <c r="J3" s="61"/>
    </row>
    <row r="4" spans="1:10" ht="27" thickTop="1" thickBot="1" x14ac:dyDescent="0.4">
      <c r="A4" s="13" t="s">
        <v>4</v>
      </c>
      <c r="B4" s="43" t="s">
        <v>11</v>
      </c>
      <c r="C4" s="43" t="s">
        <v>9</v>
      </c>
      <c r="D4" s="14" t="s">
        <v>5</v>
      </c>
      <c r="E4" s="14" t="s">
        <v>10</v>
      </c>
      <c r="F4" s="5"/>
      <c r="G4" s="3" t="s">
        <v>12</v>
      </c>
      <c r="H4" s="1" t="s">
        <v>6</v>
      </c>
      <c r="I4" s="1" t="s">
        <v>7</v>
      </c>
      <c r="J4" s="2" t="s">
        <v>18</v>
      </c>
    </row>
    <row r="5" spans="1:10" ht="20" customHeight="1" thickTop="1" thickBot="1" x14ac:dyDescent="0.4">
      <c r="A5" s="15">
        <v>1</v>
      </c>
      <c r="B5" s="44">
        <v>150</v>
      </c>
      <c r="C5" s="45">
        <v>9780312564223</v>
      </c>
      <c r="D5" s="18" t="s">
        <v>8</v>
      </c>
      <c r="E5" s="50" t="str">
        <f>IF(G5&gt;B5,"YOU'VE QUOTED TOO MANY OF THIS TITLE","BRAVE IRENE")</f>
        <v>BRAVE IRENE</v>
      </c>
      <c r="F5" s="20"/>
      <c r="G5" s="34"/>
      <c r="H5" s="35"/>
      <c r="I5" s="28" t="str">
        <f>IF($G5&gt;0,IF(H5&gt;0,$G5*H5,""),"NA")</f>
        <v>NA</v>
      </c>
      <c r="J5" s="41"/>
    </row>
    <row r="6" spans="1:10" ht="20" customHeight="1" thickTop="1" thickBot="1" x14ac:dyDescent="0.4">
      <c r="A6" s="15">
        <v>2</v>
      </c>
      <c r="B6" s="44">
        <v>1950</v>
      </c>
      <c r="C6" s="45">
        <v>9780064450959</v>
      </c>
      <c r="D6" s="18" t="s">
        <v>8</v>
      </c>
      <c r="E6" s="50" t="str">
        <f>IF(G6&gt;B6,"YOU'VE QUOTED TOO MANY OF THIS TITLE","FEEL THE WIND")</f>
        <v>FEEL THE WIND</v>
      </c>
      <c r="F6" s="20"/>
      <c r="G6" s="34"/>
      <c r="H6" s="35"/>
      <c r="I6" s="28" t="str">
        <f t="shared" ref="I6:I25" si="0">IF($G6&gt;0,IF(H6&gt;0,$G6*H6,""),"NA")</f>
        <v>NA</v>
      </c>
      <c r="J6" s="41"/>
    </row>
    <row r="7" spans="1:10" ht="20" hidden="1" customHeight="1" thickTop="1" thickBot="1" x14ac:dyDescent="0.4">
      <c r="A7" s="15">
        <v>3</v>
      </c>
      <c r="B7" s="16">
        <v>1950</v>
      </c>
      <c r="C7" s="17">
        <v>9780688065188</v>
      </c>
      <c r="D7" s="18" t="s">
        <v>8</v>
      </c>
      <c r="E7" s="19" t="str">
        <f>IF(G7&gt;B7,"YOU'VE QUOTED TOO MANY OF THIS TITLE","FEELINGS")</f>
        <v>FEELINGS</v>
      </c>
      <c r="F7" s="20"/>
      <c r="G7" s="9"/>
      <c r="H7" s="10"/>
      <c r="I7" s="21" t="str">
        <f t="shared" si="0"/>
        <v>NA</v>
      </c>
      <c r="J7" s="8"/>
    </row>
    <row r="8" spans="1:10" ht="20" customHeight="1" thickTop="1" thickBot="1" x14ac:dyDescent="0.4">
      <c r="A8" s="15">
        <v>4</v>
      </c>
      <c r="B8" s="44">
        <v>1950</v>
      </c>
      <c r="C8" s="45">
        <v>9780140502763</v>
      </c>
      <c r="D8" s="18" t="s">
        <v>8</v>
      </c>
      <c r="E8" s="50" t="str">
        <f>IF(G8&gt;B8,"YOU'VE QUOTED TOO MANY OF THIS TITLE","GILBERTO AND THE WIND")</f>
        <v>GILBERTO AND THE WIND</v>
      </c>
      <c r="F8" s="20"/>
      <c r="G8" s="34"/>
      <c r="H8" s="35"/>
      <c r="I8" s="28" t="str">
        <f t="shared" si="0"/>
        <v>NA</v>
      </c>
      <c r="J8" s="41"/>
    </row>
    <row r="9" spans="1:10" ht="20" customHeight="1" thickTop="1" thickBot="1" x14ac:dyDescent="0.4">
      <c r="A9" s="15">
        <v>5</v>
      </c>
      <c r="B9" s="44">
        <v>1950</v>
      </c>
      <c r="C9" s="45">
        <v>9780064440349</v>
      </c>
      <c r="D9" s="18" t="s">
        <v>8</v>
      </c>
      <c r="E9" s="50" t="str">
        <f>IF(G9&gt;B9,"YOU'VE QUOTED TOO MANY OF THIS TITLE","OWL AT HOME")</f>
        <v>OWL AT HOME</v>
      </c>
      <c r="F9" s="20"/>
      <c r="G9" s="34"/>
      <c r="H9" s="35"/>
      <c r="I9" s="28" t="str">
        <f t="shared" si="0"/>
        <v>NA</v>
      </c>
      <c r="J9" s="41"/>
    </row>
    <row r="10" spans="1:10" ht="20" customHeight="1" thickTop="1" thickBot="1" x14ac:dyDescent="0.4">
      <c r="A10" s="15">
        <v>6</v>
      </c>
      <c r="B10" s="44">
        <v>150</v>
      </c>
      <c r="C10" s="45">
        <v>9780803735118</v>
      </c>
      <c r="D10" s="18" t="s">
        <v>8</v>
      </c>
      <c r="E10" s="50" t="str">
        <f>IF(G10&gt;B10,"YOU'VE QUOTED TOO MANY OF THIS TITLE","THE BOY WHO HARNESSED THE WIND")</f>
        <v>THE BOY WHO HARNESSED THE WIND</v>
      </c>
      <c r="F10" s="20"/>
      <c r="G10" s="34"/>
      <c r="H10" s="35"/>
      <c r="I10" s="28" t="str">
        <f t="shared" si="0"/>
        <v>NA</v>
      </c>
      <c r="J10" s="41"/>
    </row>
    <row r="11" spans="1:10" ht="20" customHeight="1" thickTop="1" thickBot="1" x14ac:dyDescent="0.4">
      <c r="A11" s="15">
        <v>7</v>
      </c>
      <c r="B11" s="44">
        <v>163</v>
      </c>
      <c r="C11" s="45">
        <v>9780375858871</v>
      </c>
      <c r="D11" s="18" t="s">
        <v>8</v>
      </c>
      <c r="E11" s="50" t="str">
        <f>IF(G11&gt;B11,"YOU'VE QUOTED TOO MANY OF THIS TITLE","I HAVE A DREAM - DR. MARTIN LUTHER KING, JR.")</f>
        <v>I HAVE A DREAM - DR. MARTIN LUTHER KING, JR.</v>
      </c>
      <c r="F11" s="20"/>
      <c r="G11" s="34"/>
      <c r="H11" s="35"/>
      <c r="I11" s="28" t="str">
        <f t="shared" si="0"/>
        <v>NA</v>
      </c>
      <c r="J11" s="41"/>
    </row>
    <row r="12" spans="1:10" ht="20" customHeight="1" thickTop="1" thickBot="1" x14ac:dyDescent="0.4">
      <c r="A12" s="15">
        <v>8</v>
      </c>
      <c r="B12" s="44">
        <v>2119</v>
      </c>
      <c r="C12" s="45">
        <v>9780448424217</v>
      </c>
      <c r="D12" s="18" t="s">
        <v>8</v>
      </c>
      <c r="E12" s="50" t="str">
        <f>IF(G12&gt;B12,"YOU'VE QUOTED TOO MANY OF THIS TITLE","MARTIN LUTHER KING, JR. AND THE MARCH ON WASHINGTON")</f>
        <v>MARTIN LUTHER KING, JR. AND THE MARCH ON WASHINGTON</v>
      </c>
      <c r="F12" s="20"/>
      <c r="G12" s="36"/>
      <c r="H12" s="35"/>
      <c r="I12" s="28" t="str">
        <f t="shared" si="0"/>
        <v>NA</v>
      </c>
      <c r="J12" s="41"/>
    </row>
    <row r="13" spans="1:10" ht="20" customHeight="1" thickTop="1" thickBot="1" x14ac:dyDescent="0.4">
      <c r="A13" s="15">
        <v>9</v>
      </c>
      <c r="B13" s="46">
        <v>2119</v>
      </c>
      <c r="C13" s="47">
        <v>9780545108553</v>
      </c>
      <c r="D13" s="18" t="s">
        <v>8</v>
      </c>
      <c r="E13" s="51" t="str">
        <f>IF(G13&gt;B13,"YOU'VE QUOTED TOO MANY OF THIS TITLE","RUBY BRIDGES GOES TO SCHOOL: MY TRUE STORY")</f>
        <v>RUBY BRIDGES GOES TO SCHOOL: MY TRUE STORY</v>
      </c>
      <c r="F13" s="20"/>
      <c r="G13" s="37"/>
      <c r="H13" s="38"/>
      <c r="I13" s="29" t="str">
        <f t="shared" si="0"/>
        <v>NA</v>
      </c>
      <c r="J13" s="42"/>
    </row>
    <row r="14" spans="1:10" ht="20" customHeight="1" thickTop="1" thickBot="1" x14ac:dyDescent="0.4">
      <c r="A14" s="15">
        <v>10</v>
      </c>
      <c r="B14" s="46">
        <v>163</v>
      </c>
      <c r="C14" s="47">
        <v>9781419710544</v>
      </c>
      <c r="D14" s="18" t="s">
        <v>8</v>
      </c>
      <c r="E14" s="51" t="str">
        <f>IF(G14&gt;B14,"YOU'VE QUOTED TOO MANY OF THIS TITLE","SEPARATE IS NEVER EQUAL: SYLVIA MENDEZ AND HER FAMILY'S FIGHT FOR DESEGREGATION")</f>
        <v>SEPARATE IS NEVER EQUAL: SYLVIA MENDEZ AND HER FAMILY'S FIGHT FOR DESEGREGATION</v>
      </c>
      <c r="F14" s="20"/>
      <c r="G14" s="37"/>
      <c r="H14" s="38"/>
      <c r="I14" s="29" t="str">
        <f t="shared" si="0"/>
        <v>NA</v>
      </c>
      <c r="J14" s="42"/>
    </row>
    <row r="15" spans="1:10" ht="20" customHeight="1" thickTop="1" thickBot="1" x14ac:dyDescent="0.4">
      <c r="A15" s="15">
        <v>11</v>
      </c>
      <c r="B15" s="44">
        <v>2119</v>
      </c>
      <c r="C15" s="45">
        <v>9780439472265</v>
      </c>
      <c r="D15" s="18" t="s">
        <v>8</v>
      </c>
      <c r="E15" s="50" t="str">
        <f>IF(G15&gt;B15,"YOU'VE QUOTED TOO MANY OF THIS TITLE","THE STORY OF RUBY BRIDGES")</f>
        <v>THE STORY OF RUBY BRIDGES</v>
      </c>
      <c r="F15" s="20"/>
      <c r="G15" s="34"/>
      <c r="H15" s="35"/>
      <c r="I15" s="28" t="str">
        <f t="shared" si="0"/>
        <v>NA</v>
      </c>
      <c r="J15" s="41"/>
    </row>
    <row r="16" spans="1:10" ht="20" customHeight="1" thickTop="1" thickBot="1" x14ac:dyDescent="0.4">
      <c r="A16" s="15">
        <v>12</v>
      </c>
      <c r="B16" s="44">
        <v>3915</v>
      </c>
      <c r="C16" s="45">
        <v>9780590441513</v>
      </c>
      <c r="D16" s="18" t="s">
        <v>8</v>
      </c>
      <c r="E16" s="50" t="str">
        <f>IF(G16&gt;B16,"YOU'VE QUOTED TOO MANY OF THIS TITLE","COMING TO AMERICA: THE STORY OF IMMIGRATION")</f>
        <v>COMING TO AMERICA: THE STORY OF IMMIGRATION</v>
      </c>
      <c r="F16" s="20"/>
      <c r="G16" s="34"/>
      <c r="H16" s="35"/>
      <c r="I16" s="28" t="str">
        <f t="shared" si="0"/>
        <v>NA</v>
      </c>
      <c r="J16" s="41"/>
    </row>
    <row r="17" spans="1:10" ht="20" customHeight="1" thickTop="1" thickBot="1" x14ac:dyDescent="0.4">
      <c r="A17" s="15">
        <v>13</v>
      </c>
      <c r="B17" s="44">
        <v>3915</v>
      </c>
      <c r="C17" s="45">
        <v>9780892392070</v>
      </c>
      <c r="D17" s="18" t="s">
        <v>8</v>
      </c>
      <c r="E17" s="50" t="str">
        <f>IF(G17&gt;B17,"YOU'VE QUOTED TOO MANY OF THIS TITLE","FAMILY PICTURES")</f>
        <v>FAMILY PICTURES</v>
      </c>
      <c r="F17" s="20"/>
      <c r="G17" s="34"/>
      <c r="H17" s="35"/>
      <c r="I17" s="28" t="str">
        <f t="shared" si="0"/>
        <v>NA</v>
      </c>
      <c r="J17" s="41"/>
    </row>
    <row r="18" spans="1:10" ht="20" customHeight="1" thickTop="1" thickBot="1" x14ac:dyDescent="0.4">
      <c r="A18" s="15">
        <v>14</v>
      </c>
      <c r="B18" s="48">
        <v>3915</v>
      </c>
      <c r="C18" s="45">
        <v>9780547076805</v>
      </c>
      <c r="D18" s="18" t="s">
        <v>8</v>
      </c>
      <c r="E18" s="50" t="str">
        <f>IF(G18&gt;B18,"YOU'VE QUOTED TOO MANY OF THIS TITLE","GRANDFATHER'S JOURNEY")</f>
        <v>GRANDFATHER'S JOURNEY</v>
      </c>
      <c r="F18" s="20"/>
      <c r="G18" s="34"/>
      <c r="H18" s="35"/>
      <c r="I18" s="28" t="str">
        <f t="shared" si="0"/>
        <v>NA</v>
      </c>
      <c r="J18" s="41"/>
    </row>
    <row r="19" spans="1:10" ht="20" customHeight="1" thickTop="1" thickBot="1" x14ac:dyDescent="0.4">
      <c r="A19" s="15">
        <v>15</v>
      </c>
      <c r="B19" s="49">
        <v>3915</v>
      </c>
      <c r="C19" s="45">
        <v>9780547237473</v>
      </c>
      <c r="D19" s="18" t="s">
        <v>8</v>
      </c>
      <c r="E19" s="50" t="str">
        <f>IF(G19&gt;B19,"YOU'VE QUOTED TOO MANY OF THIS TITLE","TEA WITH MILK")</f>
        <v>TEA WITH MILK</v>
      </c>
      <c r="F19" s="20"/>
      <c r="G19" s="34"/>
      <c r="H19" s="35"/>
      <c r="I19" s="28" t="str">
        <f t="shared" si="0"/>
        <v>NA</v>
      </c>
      <c r="J19" s="41"/>
    </row>
    <row r="20" spans="1:10" ht="20" customHeight="1" thickTop="1" thickBot="1" x14ac:dyDescent="0.4">
      <c r="A20" s="15">
        <v>16</v>
      </c>
      <c r="B20" s="49">
        <v>3915</v>
      </c>
      <c r="C20" s="45">
        <v>9780689844478</v>
      </c>
      <c r="D20" s="18" t="s">
        <v>8</v>
      </c>
      <c r="E20" s="50" t="str">
        <f>IF(G20&gt;B20,"YOU'VE QUOTED TOO MANY OF THIS TITLE","THE KEEPING QUILT")</f>
        <v>THE KEEPING QUILT</v>
      </c>
      <c r="F20" s="20"/>
      <c r="G20" s="34"/>
      <c r="H20" s="35"/>
      <c r="I20" s="28" t="str">
        <f t="shared" si="0"/>
        <v>NA</v>
      </c>
      <c r="J20" s="41"/>
    </row>
    <row r="21" spans="1:10" ht="20" customHeight="1" thickTop="1" thickBot="1" x14ac:dyDescent="0.4">
      <c r="A21" s="15">
        <v>17</v>
      </c>
      <c r="B21" s="49">
        <v>4200</v>
      </c>
      <c r="C21" s="45">
        <v>9780147511621</v>
      </c>
      <c r="D21" s="18" t="s">
        <v>8</v>
      </c>
      <c r="E21" s="50" t="str">
        <f>IF(G21&gt;B21,"YOU'VE QUOTED TOO MANY OF THIS TITLE","COLONIAL VOICES: HEAR THEM SPEAK")</f>
        <v>COLONIAL VOICES: HEAR THEM SPEAK</v>
      </c>
      <c r="F21" s="20"/>
      <c r="G21" s="34"/>
      <c r="H21" s="35"/>
      <c r="I21" s="28" t="str">
        <f t="shared" si="0"/>
        <v>NA</v>
      </c>
      <c r="J21" s="41"/>
    </row>
    <row r="22" spans="1:10" ht="20" customHeight="1" thickTop="1" thickBot="1" x14ac:dyDescent="0.4">
      <c r="A22" s="15">
        <v>18</v>
      </c>
      <c r="B22" s="49">
        <v>4200</v>
      </c>
      <c r="C22" s="45">
        <v>9781426300424</v>
      </c>
      <c r="D22" s="18" t="s">
        <v>8</v>
      </c>
      <c r="E22" s="50" t="str">
        <f>IF(G22&gt;B22,"YOU'VE QUOTED TOO MANY OF THIS TITLE","GEORGE VS. GEORGE")</f>
        <v>GEORGE VS. GEORGE</v>
      </c>
      <c r="F22" s="20"/>
      <c r="G22" s="34"/>
      <c r="H22" s="35"/>
      <c r="I22" s="28" t="str">
        <f t="shared" si="0"/>
        <v>NA</v>
      </c>
      <c r="J22" s="41"/>
    </row>
    <row r="23" spans="1:10" ht="20" customHeight="1" thickTop="1" thickBot="1" x14ac:dyDescent="0.4">
      <c r="A23" s="15">
        <v>19</v>
      </c>
      <c r="B23" s="49">
        <v>4200</v>
      </c>
      <c r="C23" s="45">
        <v>9781585362301</v>
      </c>
      <c r="D23" s="18" t="s">
        <v>8</v>
      </c>
      <c r="E23" s="50" t="str">
        <f>IF(G23&gt;B23,"YOU'VE QUOTED TOO MANY OF THIS TITLE","THE SCARLET STOCKINGS SPY")</f>
        <v>THE SCARLET STOCKINGS SPY</v>
      </c>
      <c r="F23" s="20"/>
      <c r="G23" s="34"/>
      <c r="H23" s="35"/>
      <c r="I23" s="28" t="str">
        <f t="shared" si="0"/>
        <v>NA</v>
      </c>
      <c r="J23" s="41"/>
    </row>
    <row r="24" spans="1:10" ht="20" customHeight="1" thickTop="1" thickBot="1" x14ac:dyDescent="0.4">
      <c r="A24" s="15">
        <v>20</v>
      </c>
      <c r="B24" s="49">
        <v>4200</v>
      </c>
      <c r="C24" s="45">
        <v>9780375859083</v>
      </c>
      <c r="D24" s="18" t="s">
        <v>8</v>
      </c>
      <c r="E24" s="50" t="str">
        <f>IF(G24&gt;B24,"YOU'VE QUOTED TOO MANY OF THIS TITLE","WOODS RUNNER")</f>
        <v>WOODS RUNNER</v>
      </c>
      <c r="F24" s="20"/>
      <c r="G24" s="34"/>
      <c r="H24" s="35"/>
      <c r="I24" s="28" t="str">
        <f t="shared" si="0"/>
        <v>NA</v>
      </c>
      <c r="J24" s="41"/>
    </row>
    <row r="25" spans="1:10" ht="20" customHeight="1" thickTop="1" thickBot="1" x14ac:dyDescent="0.4">
      <c r="A25" s="15">
        <v>21</v>
      </c>
      <c r="B25" s="49">
        <v>150</v>
      </c>
      <c r="C25" s="45">
        <v>9780307710321</v>
      </c>
      <c r="D25" s="18" t="s">
        <v>8</v>
      </c>
      <c r="E25" s="50" t="str">
        <f>IF(G25&gt;B25,"YOU'VE QUOTED TOO MANY OF THIS TITLE","WOODS RUNNER (AUDIO)")</f>
        <v>WOODS RUNNER (AUDIO)</v>
      </c>
      <c r="F25" s="20"/>
      <c r="G25" s="39"/>
      <c r="H25" s="40"/>
      <c r="I25" s="30" t="str">
        <f t="shared" si="0"/>
        <v>NA</v>
      </c>
      <c r="J25" s="41"/>
    </row>
    <row r="26" spans="1:10" ht="20" customHeight="1" thickTop="1" thickBot="1" x14ac:dyDescent="0.4">
      <c r="G26" s="56" t="s">
        <v>13</v>
      </c>
      <c r="H26" s="57"/>
      <c r="I26" s="32">
        <f>SUBTOTAL(9,I5:I25)</f>
        <v>0</v>
      </c>
    </row>
    <row r="27" spans="1:10" ht="20" customHeight="1" thickBot="1" x14ac:dyDescent="0.4">
      <c r="G27" s="27" t="s">
        <v>14</v>
      </c>
      <c r="H27" s="31">
        <v>0.09</v>
      </c>
      <c r="I27" s="32">
        <f>I26*H27</f>
        <v>0</v>
      </c>
    </row>
    <row r="28" spans="1:10" ht="20" customHeight="1" thickBot="1" x14ac:dyDescent="0.4">
      <c r="G28" s="58" t="s">
        <v>15</v>
      </c>
      <c r="H28" s="59"/>
      <c r="I28" s="33">
        <f>I27+I26</f>
        <v>0</v>
      </c>
    </row>
  </sheetData>
  <sheetProtection algorithmName="SHA-512" hashValue="5JdncCdvp8Rp8Q5MoRL9ldYCs/36SYAREiazik4DTs6kyMN2xFHGnZc4/L5lvkt6DM99Osb04dwNPBa6GCYspw==" saltValue="cewhEuQBUePQBiDwqAUGJw==" spinCount="100000" sheet="1" selectLockedCells="1"/>
  <autoFilter ref="A4:O25" xr:uid="{00000000-0001-0000-0000-000000000000}">
    <filterColumn colId="0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4"/>
        <filter val="5"/>
        <filter val="6"/>
        <filter val="7"/>
        <filter val="8"/>
        <filter val="9"/>
      </filters>
    </filterColumn>
  </autoFilter>
  <customSheetViews>
    <customSheetView guid="{B586A60D-1148-4301-BE6F-15D2613A4386}" fitToPage="1">
      <pane xSplit="26" ySplit="5" topLeftCell="AA6" activePane="bottomRight" state="frozen"/>
      <selection pane="bottomRight" activeCell="AA6" sqref="AA6"/>
      <rowBreaks count="4" manualBreakCount="4">
        <brk id="42" max="16383" man="1"/>
        <brk id="63" max="16383" man="1"/>
        <brk id="116" max="16383" man="1"/>
        <brk id="149" max="16383" man="1"/>
      </rowBreaks>
      <pageMargins left="0" right="0" top="0" bottom="0" header="0" footer="0"/>
      <pageSetup scale="61" firstPageNumber="8" fitToHeight="0" pageOrder="overThenDown" orientation="landscape" r:id="rId1"/>
      <headerFooter>
        <oddFooter>&amp;CPage &amp;P OF &amp;N</oddFooter>
      </headerFooter>
    </customSheetView>
    <customSheetView guid="{E4FFEA50-73D6-4353-92F8-3E77B3253238}" fitToPage="1" hiddenColumns="1">
      <pane xSplit="15" ySplit="4" topLeftCell="P6" activePane="bottomRight" state="frozen"/>
      <selection pane="bottomRight" activeCell="K6" sqref="K6"/>
      <rowBreaks count="7" manualBreakCount="7">
        <brk id="13" max="16383" man="1"/>
        <brk id="22" max="16383" man="1"/>
        <brk id="34" max="16383" man="1"/>
        <brk id="60" max="16383" man="1"/>
        <brk id="76" max="16383" man="1"/>
        <brk id="128" max="16383" man="1"/>
        <brk id="151" max="16383" man="1"/>
      </rowBreaks>
      <pageMargins left="0.5" right="0" top="0.5" bottom="0.5" header="0" footer="0"/>
      <pageSetup scale="60" firstPageNumber="8" fitToHeight="0" pageOrder="overThenDown" orientation="landscape" r:id="rId2"/>
      <headerFooter>
        <oddFooter>&amp;CPage &amp;P OF &amp;N</oddFooter>
      </headerFooter>
    </customSheetView>
  </customSheetViews>
  <mergeCells count="8">
    <mergeCell ref="A1:E1"/>
    <mergeCell ref="G1:J1"/>
    <mergeCell ref="G26:H26"/>
    <mergeCell ref="G28:H28"/>
    <mergeCell ref="H3:J3"/>
    <mergeCell ref="A3:E3"/>
    <mergeCell ref="A2:E2"/>
    <mergeCell ref="H2:J2"/>
  </mergeCells>
  <phoneticPr fontId="8" type="noConversion"/>
  <pageMargins left="0.5" right="0.5" top="0.5" bottom="0" header="0" footer="0.25"/>
  <pageSetup scale="72" firstPageNumber="8" fitToHeight="0" pageOrder="overThenDown" orientation="landscape" r:id="rId3"/>
  <headerFooter>
    <oddFooter>&amp;CPage 10 of 10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bb8066f-9be4-4470-943d-2344eaaa08dd" xsi:nil="true"/>
    <lcf76f155ced4ddcb4097134ff3c332f xmlns="e5a37614-adea-484c-94a6-1d3c8f28b59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E9CA4B4AE72C40962DF105AEC01F3F" ma:contentTypeVersion="16" ma:contentTypeDescription="Create a new document." ma:contentTypeScope="" ma:versionID="0e2153a1e83f398e5f94f8a1199f8e44">
  <xsd:schema xmlns:xsd="http://www.w3.org/2001/XMLSchema" xmlns:xs="http://www.w3.org/2001/XMLSchema" xmlns:p="http://schemas.microsoft.com/office/2006/metadata/properties" xmlns:ns2="e5a37614-adea-484c-94a6-1d3c8f28b59b" xmlns:ns3="ebb8066f-9be4-4470-943d-2344eaaa08dd" targetNamespace="http://schemas.microsoft.com/office/2006/metadata/properties" ma:root="true" ma:fieldsID="79870b472257e23255f687fff7f0e39d" ns2:_="" ns3:_="">
    <xsd:import namespace="e5a37614-adea-484c-94a6-1d3c8f28b59b"/>
    <xsd:import namespace="ebb8066f-9be4-4470-943d-2344eaaa0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37614-adea-484c-94a6-1d3c8f28b5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0ba0a8c-2af6-4fb0-bdf4-68b57c8f57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066f-9be4-4470-943d-2344eaaa0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dc44677-53c5-4349-9645-11066acb3338}" ma:internalName="TaxCatchAll" ma:showField="CatchAllData" ma:web="ebb8066f-9be4-4470-943d-2344eaaa08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468A19-BB92-4823-B468-22D0DB526C3E}">
  <ds:schemaRefs>
    <ds:schemaRef ds:uri="http://schemas.microsoft.com/office/2006/metadata/properties"/>
    <ds:schemaRef ds:uri="http://schemas.microsoft.com/office/infopath/2007/PartnerControls"/>
    <ds:schemaRef ds:uri="ebb8066f-9be4-4470-943d-2344eaaa08dd"/>
    <ds:schemaRef ds:uri="e5a37614-adea-484c-94a6-1d3c8f28b59b"/>
  </ds:schemaRefs>
</ds:datastoreItem>
</file>

<file path=customXml/itemProps2.xml><?xml version="1.0" encoding="utf-8"?>
<ds:datastoreItem xmlns:ds="http://schemas.openxmlformats.org/officeDocument/2006/customXml" ds:itemID="{01F0B083-D027-44BA-AD98-CA375E8FD2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439B9F-B881-4BD0-960E-F57A8F9BEB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a37614-adea-484c-94a6-1d3c8f28b59b"/>
    <ds:schemaRef ds:uri="ebb8066f-9be4-4470-943d-2344eaaa08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SECTION IV</vt:lpstr>
      <vt:lpstr>'SECTION IV'!Print_Area</vt:lpstr>
      <vt:lpstr>'SECTION IV'!Print_Titles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JamesJ</dc:creator>
  <cp:keywords/>
  <dc:description/>
  <cp:lastModifiedBy>James JJ Johnson</cp:lastModifiedBy>
  <cp:revision/>
  <cp:lastPrinted>2023-11-14T22:54:43Z</cp:lastPrinted>
  <dcterms:created xsi:type="dcterms:W3CDTF">2009-12-02T18:55:02Z</dcterms:created>
  <dcterms:modified xsi:type="dcterms:W3CDTF">2023-11-14T23:36:17Z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0x010100E7E9CA4B4AE72C40962DF105AEC01F3F</vt:lpwstr>
  </property>
  <property fmtid="{D5CDD505-2E9C-101B-9397-08002B2CF9AE}" pid="3" name="MediaServiceImageTags">
    <vt:lpwstr/>
  </property>
</Properties>
</file>